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klaus-dieterhusemann/Downloads/BKV_Logos/Neuer Ordner/"/>
    </mc:Choice>
  </mc:AlternateContent>
  <xr:revisionPtr revIDLastSave="0" documentId="8_{4BA1783C-39E6-D742-A9BB-A6BA8F1F16F2}" xr6:coauthVersionLast="47" xr6:coauthVersionMax="47" xr10:uidLastSave="{00000000-0000-0000-0000-000000000000}"/>
  <bookViews>
    <workbookView xWindow="0" yWindow="660" windowWidth="29400" windowHeight="16260" xr2:uid="{00000000-000D-0000-FFFF-FFFF00000000}"/>
  </bookViews>
  <sheets>
    <sheet name="Termine" sheetId="1" r:id="rId1"/>
    <sheet name="Auswertung" sheetId="2" r:id="rId2"/>
    <sheet name="List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3" l="1"/>
  <c r="E41" i="3"/>
  <c r="D41" i="3"/>
  <c r="F40" i="3"/>
  <c r="E40" i="3"/>
  <c r="D40" i="3"/>
  <c r="F39" i="3"/>
  <c r="E39" i="3"/>
  <c r="D39" i="3"/>
  <c r="F38" i="3"/>
  <c r="E38" i="3"/>
  <c r="D38" i="3"/>
  <c r="F37" i="3"/>
  <c r="E37" i="3"/>
  <c r="D37" i="3"/>
  <c r="F36" i="3"/>
  <c r="E36" i="3"/>
  <c r="D36" i="3"/>
  <c r="F35" i="3"/>
  <c r="E35" i="3"/>
  <c r="D35" i="3"/>
  <c r="F34" i="3"/>
  <c r="E34" i="3"/>
  <c r="D34" i="3"/>
  <c r="F33" i="3"/>
  <c r="E33" i="3"/>
  <c r="D33" i="3"/>
  <c r="F32" i="3"/>
  <c r="E32" i="3"/>
  <c r="D32" i="3"/>
  <c r="F31" i="3"/>
  <c r="E31" i="3"/>
  <c r="D31" i="3"/>
  <c r="F30" i="3"/>
  <c r="E30" i="3"/>
  <c r="D30" i="3"/>
  <c r="F29" i="3"/>
  <c r="E29" i="3"/>
  <c r="D29" i="3"/>
  <c r="F28" i="3"/>
  <c r="E28" i="3"/>
  <c r="D28" i="3"/>
  <c r="F27" i="3"/>
  <c r="E27" i="3"/>
  <c r="D27" i="3"/>
  <c r="F26" i="3"/>
  <c r="E26" i="3"/>
  <c r="D26" i="3"/>
  <c r="F25" i="3"/>
  <c r="E25" i="3"/>
  <c r="D25" i="3"/>
  <c r="F24" i="3"/>
  <c r="E24" i="3"/>
  <c r="D24" i="3"/>
  <c r="F23" i="3"/>
  <c r="E23" i="3"/>
  <c r="D23" i="3"/>
  <c r="F22" i="3"/>
  <c r="E22" i="3"/>
  <c r="D22" i="3"/>
  <c r="F21" i="3"/>
  <c r="E21" i="3"/>
  <c r="D21" i="3"/>
  <c r="F20" i="3"/>
  <c r="E20" i="3"/>
  <c r="D20" i="3"/>
  <c r="F19" i="3"/>
  <c r="E19" i="3"/>
  <c r="D19" i="3"/>
  <c r="F18" i="3"/>
  <c r="E18" i="3"/>
  <c r="D18" i="3"/>
  <c r="F17" i="3"/>
  <c r="E17" i="3"/>
  <c r="D17" i="3"/>
  <c r="F16" i="3"/>
  <c r="E16" i="3"/>
  <c r="D16" i="3"/>
  <c r="F15" i="3"/>
  <c r="E15" i="3"/>
  <c r="D15" i="3"/>
  <c r="F14" i="3"/>
  <c r="E14" i="3"/>
  <c r="D14" i="3"/>
  <c r="F13" i="3"/>
  <c r="E13" i="3"/>
  <c r="D13" i="3"/>
  <c r="F12" i="3"/>
  <c r="E12" i="3"/>
  <c r="D12" i="3"/>
  <c r="F11" i="3"/>
  <c r="E11" i="3"/>
  <c r="D11" i="3"/>
  <c r="F10" i="3"/>
  <c r="E10" i="3"/>
  <c r="D10" i="3"/>
  <c r="F9" i="3"/>
  <c r="E9" i="3"/>
  <c r="D9" i="3"/>
  <c r="F8" i="3"/>
  <c r="E8" i="3"/>
  <c r="D8" i="3"/>
  <c r="F7" i="3"/>
  <c r="E7" i="3"/>
  <c r="D7" i="3"/>
  <c r="F6" i="3"/>
  <c r="E6" i="3"/>
  <c r="D6" i="3"/>
  <c r="F5" i="3"/>
  <c r="E5" i="3"/>
  <c r="D5" i="3"/>
  <c r="F4" i="3"/>
  <c r="E4" i="3"/>
  <c r="D4" i="3"/>
  <c r="F3" i="3"/>
  <c r="E3" i="3"/>
  <c r="D3" i="3"/>
  <c r="F2" i="3"/>
  <c r="E2" i="3"/>
  <c r="D2" i="3"/>
  <c r="B8" i="2"/>
  <c r="B7" i="2"/>
  <c r="B5" i="2"/>
  <c r="B4" i="2"/>
  <c r="B12" i="2" s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F8" i="1"/>
  <c r="F7" i="1"/>
  <c r="F6" i="1"/>
  <c r="A6" i="1"/>
  <c r="B6" i="2" s="1"/>
  <c r="F5" i="1"/>
  <c r="D3" i="1"/>
  <c r="C14" i="2" l="1"/>
  <c r="H8" i="1" s="1"/>
  <c r="G12" i="2"/>
  <c r="L6" i="1" s="1"/>
  <c r="E12" i="2"/>
  <c r="J6" i="1" s="1"/>
  <c r="D11" i="2"/>
  <c r="I5" i="1" s="1"/>
  <c r="E14" i="2"/>
  <c r="J8" i="1" s="1"/>
  <c r="D14" i="2"/>
  <c r="I8" i="1" s="1"/>
  <c r="G11" i="2"/>
  <c r="L5" i="1" s="1"/>
  <c r="F12" i="2"/>
  <c r="K6" i="1" s="1"/>
  <c r="D12" i="2"/>
  <c r="I6" i="1" s="1"/>
  <c r="E11" i="2"/>
  <c r="J5" i="1" s="1"/>
  <c r="C11" i="2"/>
  <c r="H5" i="1" s="1"/>
  <c r="G13" i="2"/>
  <c r="L7" i="1" s="1"/>
  <c r="F13" i="2"/>
  <c r="K7" i="1" s="1"/>
  <c r="E13" i="2"/>
  <c r="J7" i="1" s="1"/>
  <c r="D13" i="2"/>
  <c r="I7" i="1" s="1"/>
  <c r="C13" i="2"/>
  <c r="H7" i="1" s="1"/>
  <c r="C12" i="2"/>
  <c r="H6" i="1" s="1"/>
  <c r="F11" i="2"/>
  <c r="K5" i="1" s="1"/>
  <c r="G14" i="2"/>
  <c r="L8" i="1" s="1"/>
  <c r="F14" i="2"/>
  <c r="K8" i="1" s="1"/>
  <c r="B14" i="2"/>
  <c r="G8" i="1" s="1"/>
  <c r="G6" i="1"/>
  <c r="B11" i="2"/>
  <c r="H14" i="2" l="1"/>
  <c r="M8" i="1" s="1"/>
  <c r="B13" i="2"/>
  <c r="G7" i="1" s="1"/>
  <c r="G5" i="1"/>
  <c r="H13" i="2"/>
  <c r="H11" i="2"/>
  <c r="H12" i="2"/>
  <c r="M6" i="1" s="1"/>
  <c r="B18" i="2" l="1"/>
  <c r="G12" i="1" s="1"/>
  <c r="M7" i="1"/>
  <c r="M5" i="1"/>
  <c r="B17" i="2"/>
  <c r="G11" i="1" l="1"/>
  <c r="B19" i="2"/>
  <c r="G13" i="1" s="1"/>
</calcChain>
</file>

<file path=xl/sharedStrings.xml><?xml version="1.0" encoding="utf-8"?>
<sst xmlns="http://schemas.openxmlformats.org/spreadsheetml/2006/main" count="80" uniqueCount="56">
  <si>
    <t>Schießtermine erfassen</t>
  </si>
  <si>
    <t>Anfangsmonat</t>
  </si>
  <si>
    <t>Endmonat (automatisch)</t>
  </si>
  <si>
    <t>Automatische Prüfung je Waffenart und 12-Monatszeitraum</t>
  </si>
  <si>
    <t>Kurzwaffen vorhanden?</t>
  </si>
  <si>
    <t>Ja</t>
  </si>
  <si>
    <t>Langwaffen vorhanden?</t>
  </si>
  <si>
    <t>Waffenart</t>
  </si>
  <si>
    <t>12-Monatsblock</t>
  </si>
  <si>
    <t>Termine</t>
  </si>
  <si>
    <t>Quartal 1</t>
  </si>
  <si>
    <t>Quartal 2</t>
  </si>
  <si>
    <t>Quartal 3</t>
  </si>
  <si>
    <t>Quartal 4</t>
  </si>
  <si>
    <t>Ergebnis</t>
  </si>
  <si>
    <t>Danach je Zeile einen Termin eintragen und bei Kurzwaffe und/oder Langwaffe „Ja“ auswählen.</t>
  </si>
  <si>
    <t>Datum</t>
  </si>
  <si>
    <t>Kurzwaffe?</t>
  </si>
  <si>
    <t>Langwaffe?</t>
  </si>
  <si>
    <t>Im gewählten Zeitraum?</t>
  </si>
  <si>
    <t>Gesamtergebnis</t>
  </si>
  <si>
    <t>Kurzwaffe</t>
  </si>
  <si>
    <t>Langwaffe</t>
  </si>
  <si>
    <t>Gesamt</t>
  </si>
  <si>
    <t>Prüfregel</t>
  </si>
  <si>
    <t>Je vorhandenem Waffentyp muss jeder 12-Monatsblock separat erfüllt sein: mindestens 6 Termine ODER mindestens 1 Termin in jedem der vier maßgeblichen Kalenderquartale.</t>
  </si>
  <si>
    <t>Wird an einem Termin mit Kurz- und Langwaffe geschossen, zählt dieser Termin einmal für jede Waffenart.</t>
  </si>
  <si>
    <t>Nein</t>
  </si>
  <si>
    <t>Prüfung regelmäßiger Schießtermine – 24 Monate</t>
  </si>
  <si>
    <t>Einstellungen</t>
  </si>
  <si>
    <t>Auswahl</t>
  </si>
  <si>
    <t>Zeitraumprüfung</t>
  </si>
  <si>
    <t>Auswertungslogik</t>
  </si>
  <si>
    <t>Jeder 12-Monatsblock wird je vorhandener Waffenart separat geprüft.</t>
  </si>
  <si>
    <t>Erfüllt: mindestens 6 Termine im Block ODER mindestens 1 Termin in jedem der vier maßgeblichen Kalenderquartale.</t>
  </si>
  <si>
    <t>Die Methode darf zwischen den Blöcken und Waffenarten wechseln (Mischung zulässig).</t>
  </si>
  <si>
    <t>Pro Datum wird jede markierte Waffenart einmal gezählt; Kurz- und Langwaffe können am selben Termin gemeinsam markiert werden.</t>
  </si>
  <si>
    <t>Monate</t>
  </si>
  <si>
    <t>Ja/Nein</t>
  </si>
  <si>
    <t>Waffenart (intern)</t>
  </si>
  <si>
    <t>Datum (intern)</t>
  </si>
  <si>
    <t>KW zählbar</t>
  </si>
  <si>
    <t>LW zählbar</t>
  </si>
  <si>
    <t>Monat kurz</t>
  </si>
  <si>
    <t>Jan.</t>
  </si>
  <si>
    <t>Feb.</t>
  </si>
  <si>
    <t>März</t>
  </si>
  <si>
    <t>Apr.</t>
  </si>
  <si>
    <t>Mai</t>
  </si>
  <si>
    <t>Juni</t>
  </si>
  <si>
    <t>Juli</t>
  </si>
  <si>
    <t>Aug.</t>
  </si>
  <si>
    <t>Sept.</t>
  </si>
  <si>
    <t>Okt.</t>
  </si>
  <si>
    <t>Nov.</t>
  </si>
  <si>
    <t>Dez.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</si>
</sst>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d\.mm\.yyyy"/>
  </numFmts>
  <fonts count="7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name val="Carlito"/>
    </font>
    <font>
      <b/>
      <sz val="14"/>
      <name val="Carlito"/>
    </font>
    <font>
      <b/>
      <sz val="13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EAF3F8"/>
      </patternFill>
    </fill>
  </fills>
  <borders count="3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164" fontId="0" fillId="0" borderId="0" xfId="1" applyNumberFormat="1" applyFont="1"/>
    <xf numFmtId="0" fontId="1" fillId="2" borderId="0" xfId="1" applyFont="1" applyFill="1"/>
    <xf numFmtId="0" fontId="1" fillId="2" borderId="1" xfId="1" applyFont="1" applyFill="1" applyBorder="1" applyAlignment="1">
      <alignment wrapText="1"/>
    </xf>
    <xf numFmtId="0" fontId="0" fillId="0" borderId="1" xfId="1" applyFont="1" applyBorder="1"/>
    <xf numFmtId="0" fontId="1" fillId="2" borderId="1" xfId="1" applyFont="1" applyFill="1" applyBorder="1"/>
    <xf numFmtId="0" fontId="3" fillId="0" borderId="1" xfId="1" applyFont="1" applyBorder="1"/>
    <xf numFmtId="0" fontId="0" fillId="0" borderId="0" xfId="1" applyFont="1" applyAlignment="1">
      <alignment vertical="center"/>
    </xf>
    <xf numFmtId="0" fontId="1" fillId="2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" fillId="2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vertical="center"/>
    </xf>
    <xf numFmtId="0" fontId="4" fillId="5" borderId="1" xfId="1" applyFont="1" applyFill="1" applyBorder="1" applyAlignment="1">
      <alignment vertical="center"/>
    </xf>
    <xf numFmtId="164" fontId="3" fillId="0" borderId="1" xfId="1" applyNumberFormat="1" applyFont="1" applyBorder="1"/>
    <xf numFmtId="165" fontId="0" fillId="4" borderId="2" xfId="1" applyNumberFormat="1" applyFont="1" applyFill="1" applyBorder="1"/>
    <xf numFmtId="0" fontId="0" fillId="4" borderId="2" xfId="1" applyFont="1" applyFill="1" applyBorder="1"/>
    <xf numFmtId="0" fontId="0" fillId="0" borderId="2" xfId="1" applyFont="1" applyBorder="1"/>
    <xf numFmtId="0" fontId="5" fillId="5" borderId="1" xfId="1" applyFont="1" applyFill="1" applyBorder="1"/>
    <xf numFmtId="165" fontId="0" fillId="0" borderId="0" xfId="1" applyNumberFormat="1" applyFont="1"/>
    <xf numFmtId="164" fontId="0" fillId="4" borderId="1" xfId="1" applyNumberFormat="1" applyFont="1" applyFill="1" applyBorder="1" applyAlignment="1">
      <alignment horizontal="center"/>
    </xf>
    <xf numFmtId="0" fontId="0" fillId="4" borderId="1" xfId="1" applyFon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 wrapText="1"/>
    </xf>
    <xf numFmtId="165" fontId="0" fillId="4" borderId="2" xfId="1" applyNumberFormat="1" applyFont="1" applyFill="1" applyBorder="1" applyAlignment="1">
      <alignment horizontal="center"/>
    </xf>
    <xf numFmtId="0" fontId="0" fillId="4" borderId="2" xfId="1" applyFont="1" applyFill="1" applyBorder="1" applyAlignment="1">
      <alignment horizontal="center"/>
    </xf>
    <xf numFmtId="0" fontId="0" fillId="0" borderId="2" xfId="1" applyFont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/>
    </xf>
    <xf numFmtId="0" fontId="0" fillId="3" borderId="1" xfId="1" applyFont="1" applyFill="1" applyBorder="1" applyAlignment="1">
      <alignment horizontal="center" vertical="center"/>
    </xf>
    <xf numFmtId="0" fontId="0" fillId="6" borderId="0" xfId="1" applyFont="1" applyFill="1" applyAlignment="1">
      <alignment wrapText="1"/>
    </xf>
    <xf numFmtId="0" fontId="2" fillId="2" borderId="0" xfId="1" applyFont="1" applyFill="1"/>
    <xf numFmtId="0" fontId="3" fillId="4" borderId="0" xfId="1" applyFont="1" applyFill="1" applyAlignment="1">
      <alignment horizontal="center"/>
    </xf>
    <xf numFmtId="0" fontId="0" fillId="6" borderId="0" xfId="1" applyFont="1" applyFill="1" applyAlignment="1">
      <alignment horizontal="center" wrapText="1"/>
    </xf>
    <xf numFmtId="0" fontId="1" fillId="2" borderId="0" xfId="1" applyFont="1" applyFill="1"/>
    <xf numFmtId="0" fontId="0" fillId="6" borderId="0" xfId="1" applyFont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</cellXfs>
  <cellStyles count="2">
    <cellStyle name="Normal" xfId="1" xr:uid="{00000000-0005-0000-0000-000000000000}"/>
    <cellStyle name="Standard" xfId="0" builtinId="0"/>
  </cellStyles>
  <dxfs count="14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color rgb="FF006100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tabSelected="1" workbookViewId="0">
      <pane ySplit="10" topLeftCell="A11" activePane="bottomLeft" state="frozen"/>
      <selection pane="bottomLeft" activeCell="G26" sqref="G26"/>
    </sheetView>
  </sheetViews>
  <sheetFormatPr baseColWidth="10" defaultColWidth="9" defaultRowHeight="14"/>
  <cols>
    <col min="1" max="1" width="23" customWidth="1"/>
    <col min="2" max="2" width="20" customWidth="1"/>
    <col min="3" max="4" width="24" customWidth="1"/>
    <col min="6" max="7" width="18" customWidth="1"/>
    <col min="8" max="12" width="12" customWidth="1"/>
    <col min="13" max="13" width="18" customWidth="1"/>
  </cols>
  <sheetData>
    <row r="1" spans="1:13" ht="30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3" spans="1:13" ht="15">
      <c r="A3" s="6" t="s">
        <v>1</v>
      </c>
      <c r="B3" s="19">
        <v>45566</v>
      </c>
      <c r="C3" s="13" t="s">
        <v>2</v>
      </c>
      <c r="D3" s="21">
        <f>IF(B3="","",EDATE(B3,24))</f>
        <v>46296</v>
      </c>
      <c r="F3" s="37" t="s">
        <v>3</v>
      </c>
      <c r="G3" s="37"/>
      <c r="H3" s="37"/>
      <c r="I3" s="37"/>
      <c r="J3" s="37"/>
      <c r="K3" s="37"/>
      <c r="L3" s="37"/>
      <c r="M3" s="37"/>
    </row>
    <row r="4" spans="1:13" ht="16">
      <c r="A4" s="6" t="s">
        <v>4</v>
      </c>
      <c r="B4" s="20" t="s">
        <v>5</v>
      </c>
      <c r="C4" s="6" t="s">
        <v>6</v>
      </c>
      <c r="D4" s="20" t="s">
        <v>5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F5" s="26" t="str">
        <f>Auswertung!A11</f>
        <v>Kurzwaffe</v>
      </c>
      <c r="G5" s="26" t="str">
        <f>Auswertung!B11</f>
        <v>Okt. 24 - Sept. 25</v>
      </c>
      <c r="H5" s="26">
        <f>Auswertung!C11</f>
        <v>0</v>
      </c>
      <c r="I5" s="26">
        <f>Auswertung!D11</f>
        <v>0</v>
      </c>
      <c r="J5" s="26">
        <f>Auswertung!E11</f>
        <v>0</v>
      </c>
      <c r="K5" s="26">
        <f>Auswertung!F11</f>
        <v>0</v>
      </c>
      <c r="L5" s="26">
        <f>Auswertung!G11</f>
        <v>0</v>
      </c>
      <c r="M5" s="26" t="str">
        <f>Auswertung!H11</f>
        <v>Nicht erfüllt</v>
      </c>
    </row>
    <row r="6" spans="1:13" ht="15">
      <c r="A6" s="35" t="str">
        <f>IF(B3="","Anfangsmonat wählen","OK – 24 Monate")</f>
        <v>OK – 24 Monate</v>
      </c>
      <c r="B6" s="35"/>
      <c r="C6" s="35"/>
      <c r="D6" s="35"/>
      <c r="F6" s="26" t="str">
        <f>Auswertung!A12</f>
        <v>Kurzwaffe</v>
      </c>
      <c r="G6" s="26" t="str">
        <f>Auswertung!B12</f>
        <v>Okt. 25 - Okt. 26</v>
      </c>
      <c r="H6" s="26">
        <f>Auswertung!C12</f>
        <v>0</v>
      </c>
      <c r="I6" s="26">
        <f>Auswertung!D12</f>
        <v>0</v>
      </c>
      <c r="J6" s="26">
        <f>Auswertung!E12</f>
        <v>0</v>
      </c>
      <c r="K6" s="26">
        <f>Auswertung!F12</f>
        <v>0</v>
      </c>
      <c r="L6" s="26">
        <f>Auswertung!G12</f>
        <v>0</v>
      </c>
      <c r="M6" s="26" t="str">
        <f>Auswertung!H12</f>
        <v>Nicht erfüllt</v>
      </c>
    </row>
    <row r="7" spans="1:13">
      <c r="F7" s="26" t="str">
        <f>Auswertung!A13</f>
        <v>Langwaffe</v>
      </c>
      <c r="G7" s="26" t="str">
        <f>Auswertung!B13</f>
        <v>Okt. 24 - Sept. 25</v>
      </c>
      <c r="H7" s="26">
        <f>Auswertung!C13</f>
        <v>0</v>
      </c>
      <c r="I7" s="26">
        <f>Auswertung!D13</f>
        <v>0</v>
      </c>
      <c r="J7" s="26">
        <f>Auswertung!E13</f>
        <v>0</v>
      </c>
      <c r="K7" s="26">
        <f>Auswertung!F13</f>
        <v>0</v>
      </c>
      <c r="L7" s="26">
        <f>Auswertung!G13</f>
        <v>0</v>
      </c>
      <c r="M7" s="26" t="str">
        <f>Auswertung!H13</f>
        <v>Nicht erfüllt</v>
      </c>
    </row>
    <row r="8" spans="1:13">
      <c r="A8" s="36" t="s">
        <v>15</v>
      </c>
      <c r="B8" s="36"/>
      <c r="C8" s="36"/>
      <c r="D8" s="36"/>
      <c r="F8" s="26" t="str">
        <f>Auswertung!A14</f>
        <v>Langwaffe</v>
      </c>
      <c r="G8" s="26" t="str">
        <f>Auswertung!B14</f>
        <v>Okt. 25 - Okt. 26</v>
      </c>
      <c r="H8" s="26">
        <f>Auswertung!C14</f>
        <v>0</v>
      </c>
      <c r="I8" s="26">
        <f>Auswertung!D14</f>
        <v>0</v>
      </c>
      <c r="J8" s="26">
        <f>Auswertung!E14</f>
        <v>0</v>
      </c>
      <c r="K8" s="26">
        <f>Auswertung!F14</f>
        <v>0</v>
      </c>
      <c r="L8" s="26">
        <f>Auswertung!G14</f>
        <v>0</v>
      </c>
      <c r="M8" s="26" t="str">
        <f>Auswertung!H14</f>
        <v>Nicht erfüllt</v>
      </c>
    </row>
    <row r="10" spans="1:13" ht="16">
      <c r="A10" s="22" t="s">
        <v>16</v>
      </c>
      <c r="B10" s="22" t="s">
        <v>17</v>
      </c>
      <c r="C10" s="22" t="s">
        <v>18</v>
      </c>
      <c r="D10" s="22" t="s">
        <v>19</v>
      </c>
      <c r="F10" s="5" t="s">
        <v>20</v>
      </c>
      <c r="G10" s="5"/>
    </row>
    <row r="11" spans="1:13">
      <c r="A11" s="23"/>
      <c r="B11" s="24"/>
      <c r="C11" s="24"/>
      <c r="D11" s="25"/>
      <c r="F11" s="4" t="s">
        <v>21</v>
      </c>
      <c r="G11" s="26" t="str">
        <f>Auswertung!B17</f>
        <v>Nicht erfüllt</v>
      </c>
    </row>
    <row r="12" spans="1:13">
      <c r="A12" s="23"/>
      <c r="B12" s="24"/>
      <c r="C12" s="24"/>
      <c r="D12" s="25"/>
      <c r="F12" s="4" t="s">
        <v>22</v>
      </c>
      <c r="G12" s="26" t="str">
        <f>Auswertung!B18</f>
        <v>Nicht erfüllt</v>
      </c>
    </row>
    <row r="13" spans="1:13" ht="17">
      <c r="A13" s="23"/>
      <c r="B13" s="24"/>
      <c r="C13" s="24"/>
      <c r="D13" s="25"/>
      <c r="F13" s="17" t="s">
        <v>23</v>
      </c>
      <c r="G13" s="27" t="str">
        <f>Auswertung!B19</f>
        <v>NICHT ERFÜLLT</v>
      </c>
    </row>
    <row r="14" spans="1:13">
      <c r="A14" s="23"/>
      <c r="B14" s="24"/>
      <c r="C14" s="24"/>
      <c r="D14" s="25"/>
    </row>
    <row r="15" spans="1:13" ht="15">
      <c r="A15" s="23"/>
      <c r="B15" s="24"/>
      <c r="C15" s="24"/>
      <c r="D15" s="25"/>
      <c r="F15" s="37" t="s">
        <v>24</v>
      </c>
      <c r="G15" s="37"/>
      <c r="H15" s="37"/>
      <c r="I15" s="37"/>
      <c r="J15" s="37"/>
      <c r="K15" s="37"/>
      <c r="L15" s="37"/>
      <c r="M15" s="37"/>
    </row>
    <row r="16" spans="1:13">
      <c r="A16" s="23"/>
      <c r="B16" s="24"/>
      <c r="C16" s="24"/>
      <c r="D16" s="25"/>
      <c r="F16" s="33" t="s">
        <v>25</v>
      </c>
      <c r="G16" s="33"/>
      <c r="H16" s="33"/>
      <c r="I16" s="33"/>
      <c r="J16" s="33"/>
      <c r="K16" s="33"/>
      <c r="L16" s="33"/>
      <c r="M16" s="33"/>
    </row>
    <row r="17" spans="1:13">
      <c r="A17" s="23"/>
      <c r="B17" s="24"/>
      <c r="C17" s="24"/>
      <c r="D17" s="25"/>
      <c r="F17" s="33" t="s">
        <v>26</v>
      </c>
      <c r="G17" s="33"/>
      <c r="H17" s="33"/>
      <c r="I17" s="33"/>
      <c r="J17" s="33"/>
      <c r="K17" s="33"/>
      <c r="L17" s="33"/>
      <c r="M17" s="33"/>
    </row>
    <row r="18" spans="1:13">
      <c r="A18" s="23"/>
      <c r="B18" s="24"/>
      <c r="C18" s="24"/>
      <c r="D18" s="25"/>
    </row>
    <row r="19" spans="1:13">
      <c r="A19" s="23"/>
      <c r="B19" s="24"/>
      <c r="C19" s="24"/>
      <c r="D19" s="25"/>
    </row>
    <row r="20" spans="1:13">
      <c r="A20" s="23"/>
      <c r="B20" s="24"/>
      <c r="C20" s="24"/>
      <c r="D20" s="25"/>
    </row>
    <row r="21" spans="1:13">
      <c r="A21" s="23"/>
      <c r="B21" s="24"/>
      <c r="C21" s="24"/>
      <c r="D21" s="25"/>
    </row>
    <row r="22" spans="1:13">
      <c r="A22" s="23"/>
      <c r="B22" s="24"/>
      <c r="C22" s="24"/>
      <c r="D22" s="25"/>
    </row>
    <row r="23" spans="1:13">
      <c r="A23" s="23"/>
      <c r="B23" s="24"/>
      <c r="C23" s="24"/>
      <c r="D23" s="25"/>
    </row>
    <row r="24" spans="1:13">
      <c r="A24" s="23"/>
      <c r="B24" s="24"/>
      <c r="C24" s="24"/>
      <c r="D24" s="25"/>
    </row>
    <row r="25" spans="1:13">
      <c r="A25" s="14"/>
      <c r="B25" s="15"/>
      <c r="C25" s="15"/>
      <c r="D25" s="16" t="str">
        <f t="shared" ref="D25:D50" si="0">IF(OR(A25="",AND(B25&lt;&gt;"Ja",C25&lt;&gt;"Ja")),"",IF(AND(A25&gt;=$B$3,A25&lt;$D$3),"Ja","Nein"))</f>
        <v/>
      </c>
    </row>
    <row r="26" spans="1:13">
      <c r="A26" s="14"/>
      <c r="B26" s="15"/>
      <c r="C26" s="15"/>
      <c r="D26" s="16" t="str">
        <f t="shared" si="0"/>
        <v/>
      </c>
    </row>
    <row r="27" spans="1:13">
      <c r="A27" s="14"/>
      <c r="B27" s="15"/>
      <c r="C27" s="15"/>
      <c r="D27" s="16" t="str">
        <f t="shared" si="0"/>
        <v/>
      </c>
    </row>
    <row r="28" spans="1:13">
      <c r="A28" s="14"/>
      <c r="B28" s="15"/>
      <c r="C28" s="15"/>
      <c r="D28" s="16" t="str">
        <f t="shared" si="0"/>
        <v/>
      </c>
    </row>
    <row r="29" spans="1:13">
      <c r="A29" s="14"/>
      <c r="B29" s="15"/>
      <c r="C29" s="15"/>
      <c r="D29" s="16" t="str">
        <f t="shared" si="0"/>
        <v/>
      </c>
    </row>
    <row r="30" spans="1:13">
      <c r="A30" s="14"/>
      <c r="B30" s="15"/>
      <c r="C30" s="15"/>
      <c r="D30" s="16" t="str">
        <f t="shared" si="0"/>
        <v/>
      </c>
    </row>
    <row r="31" spans="1:13">
      <c r="A31" s="14"/>
      <c r="B31" s="15"/>
      <c r="C31" s="15"/>
      <c r="D31" s="16" t="str">
        <f t="shared" si="0"/>
        <v/>
      </c>
    </row>
    <row r="32" spans="1:13">
      <c r="A32" s="14"/>
      <c r="B32" s="15"/>
      <c r="C32" s="15"/>
      <c r="D32" s="16" t="str">
        <f t="shared" si="0"/>
        <v/>
      </c>
    </row>
    <row r="33" spans="1:4">
      <c r="A33" s="14"/>
      <c r="B33" s="15"/>
      <c r="C33" s="15"/>
      <c r="D33" s="16" t="str">
        <f t="shared" si="0"/>
        <v/>
      </c>
    </row>
    <row r="34" spans="1:4">
      <c r="A34" s="14"/>
      <c r="B34" s="15"/>
      <c r="C34" s="15"/>
      <c r="D34" s="16" t="str">
        <f t="shared" si="0"/>
        <v/>
      </c>
    </row>
    <row r="35" spans="1:4">
      <c r="A35" s="14"/>
      <c r="B35" s="15"/>
      <c r="C35" s="15"/>
      <c r="D35" s="16" t="str">
        <f t="shared" si="0"/>
        <v/>
      </c>
    </row>
    <row r="36" spans="1:4">
      <c r="A36" s="14"/>
      <c r="B36" s="15"/>
      <c r="C36" s="15"/>
      <c r="D36" s="16" t="str">
        <f t="shared" si="0"/>
        <v/>
      </c>
    </row>
    <row r="37" spans="1:4">
      <c r="A37" s="14"/>
      <c r="B37" s="15"/>
      <c r="C37" s="15"/>
      <c r="D37" s="16" t="str">
        <f t="shared" si="0"/>
        <v/>
      </c>
    </row>
    <row r="38" spans="1:4">
      <c r="A38" s="14"/>
      <c r="B38" s="15"/>
      <c r="C38" s="15"/>
      <c r="D38" s="16" t="str">
        <f t="shared" si="0"/>
        <v/>
      </c>
    </row>
    <row r="39" spans="1:4">
      <c r="A39" s="14"/>
      <c r="B39" s="15"/>
      <c r="C39" s="15"/>
      <c r="D39" s="16" t="str">
        <f t="shared" si="0"/>
        <v/>
      </c>
    </row>
    <row r="40" spans="1:4">
      <c r="A40" s="14"/>
      <c r="B40" s="15"/>
      <c r="C40" s="15"/>
      <c r="D40" s="16" t="str">
        <f t="shared" si="0"/>
        <v/>
      </c>
    </row>
    <row r="41" spans="1:4">
      <c r="A41" s="14"/>
      <c r="B41" s="15"/>
      <c r="C41" s="15"/>
      <c r="D41" s="16" t="str">
        <f t="shared" si="0"/>
        <v/>
      </c>
    </row>
    <row r="42" spans="1:4">
      <c r="A42" s="14"/>
      <c r="B42" s="15"/>
      <c r="C42" s="15"/>
      <c r="D42" s="16" t="str">
        <f t="shared" si="0"/>
        <v/>
      </c>
    </row>
    <row r="43" spans="1:4">
      <c r="A43" s="14"/>
      <c r="B43" s="15"/>
      <c r="C43" s="15"/>
      <c r="D43" s="16" t="str">
        <f t="shared" si="0"/>
        <v/>
      </c>
    </row>
    <row r="44" spans="1:4">
      <c r="A44" s="14"/>
      <c r="B44" s="15"/>
      <c r="C44" s="15"/>
      <c r="D44" s="16" t="str">
        <f t="shared" si="0"/>
        <v/>
      </c>
    </row>
    <row r="45" spans="1:4">
      <c r="A45" s="14"/>
      <c r="B45" s="15"/>
      <c r="C45" s="15"/>
      <c r="D45" s="16" t="str">
        <f t="shared" si="0"/>
        <v/>
      </c>
    </row>
    <row r="46" spans="1:4">
      <c r="A46" s="14"/>
      <c r="B46" s="15"/>
      <c r="C46" s="15"/>
      <c r="D46" s="16" t="str">
        <f t="shared" si="0"/>
        <v/>
      </c>
    </row>
    <row r="47" spans="1:4">
      <c r="A47" s="14"/>
      <c r="B47" s="15"/>
      <c r="C47" s="15"/>
      <c r="D47" s="16" t="str">
        <f t="shared" si="0"/>
        <v/>
      </c>
    </row>
    <row r="48" spans="1:4">
      <c r="A48" s="14"/>
      <c r="B48" s="15"/>
      <c r="C48" s="15"/>
      <c r="D48" s="16" t="str">
        <f t="shared" si="0"/>
        <v/>
      </c>
    </row>
    <row r="49" spans="1:4">
      <c r="A49" s="14"/>
      <c r="B49" s="15"/>
      <c r="C49" s="15"/>
      <c r="D49" s="16" t="str">
        <f t="shared" si="0"/>
        <v/>
      </c>
    </row>
    <row r="50" spans="1:4">
      <c r="A50" s="14"/>
      <c r="B50" s="15"/>
      <c r="C50" s="15"/>
      <c r="D50" s="16" t="str">
        <f t="shared" si="0"/>
        <v/>
      </c>
    </row>
  </sheetData>
  <mergeCells count="7">
    <mergeCell ref="F16:M16"/>
    <mergeCell ref="F17:M17"/>
    <mergeCell ref="A1:M1"/>
    <mergeCell ref="A6:D6"/>
    <mergeCell ref="A8:D8"/>
    <mergeCell ref="F3:M3"/>
    <mergeCell ref="F15:M15"/>
  </mergeCells>
  <conditionalFormatting sqref="D11:D50">
    <cfRule type="cellIs" dxfId="13" priority="1" operator="equal">
      <formula>"Ja"</formula>
    </cfRule>
    <cfRule type="cellIs" dxfId="12" priority="2" operator="equal">
      <formula>"Nein"</formula>
    </cfRule>
  </conditionalFormatting>
  <conditionalFormatting sqref="G11:G12">
    <cfRule type="cellIs" dxfId="11" priority="5" operator="equal">
      <formula>"Erfüllt"</formula>
    </cfRule>
    <cfRule type="cellIs" dxfId="10" priority="6" operator="equal">
      <formula>"Nicht erfüllt"</formula>
    </cfRule>
  </conditionalFormatting>
  <conditionalFormatting sqref="G13">
    <cfRule type="cellIs" dxfId="9" priority="7" operator="equal">
      <formula>"ERFÜLLT"</formula>
    </cfRule>
    <cfRule type="cellIs" dxfId="8" priority="8" operator="equal">
      <formula>"NICHT ERFÜLLT"</formula>
    </cfRule>
  </conditionalFormatting>
  <conditionalFormatting sqref="M5:M8">
    <cfRule type="cellIs" dxfId="7" priority="3" operator="equal">
      <formula>"Erfüllt"</formula>
    </cfRule>
    <cfRule type="cellIs" dxfId="6" priority="4" operator="equal">
      <formula>"Nicht erfüllt"</formula>
    </cfRule>
  </conditionalFormatting>
  <dataValidations count="1">
    <dataValidation type="date" sqref="A11:A50" xr:uid="{00000000-0002-0000-0000-000004000000}">
      <formula1>DATE(2020,1,1)</formula1>
      <formula2>DATE(2035,12,31)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0000000}">
          <x14:formula1>
            <xm:f>Listen!$A$2:$A$38</xm:f>
          </x14:formula1>
          <xm:sqref>B3</xm:sqref>
        </x14:dataValidation>
        <x14:dataValidation type="list" xr:uid="{00000000-0002-0000-0000-000001000000}">
          <x14:formula1>
            <xm:f>Listen!$B$2:$B$3</xm:f>
          </x14:formula1>
          <xm:sqref>B4 B11:C50 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pane ySplit="2" topLeftCell="A3" activePane="bottomLeft" state="frozen"/>
      <selection pane="bottomLeft" activeCell="B4" sqref="B4:B8"/>
    </sheetView>
  </sheetViews>
  <sheetFormatPr baseColWidth="10" defaultColWidth="9" defaultRowHeight="14"/>
  <cols>
    <col min="1" max="1" width="24" customWidth="1"/>
    <col min="2" max="2" width="22" customWidth="1"/>
    <col min="3" max="7" width="13" customWidth="1"/>
    <col min="8" max="8" width="19" customWidth="1"/>
  </cols>
  <sheetData>
    <row r="1" spans="1:8" ht="30" customHeight="1">
      <c r="A1" s="39" t="s">
        <v>28</v>
      </c>
      <c r="B1" s="39"/>
      <c r="C1" s="39"/>
      <c r="D1" s="39"/>
      <c r="E1" s="39"/>
      <c r="F1" s="39"/>
      <c r="G1" s="39"/>
      <c r="H1" s="39"/>
    </row>
    <row r="2" spans="1:8">
      <c r="A2" s="7"/>
      <c r="B2" s="7"/>
      <c r="C2" s="7"/>
      <c r="D2" s="7"/>
      <c r="E2" s="7"/>
      <c r="F2" s="7"/>
      <c r="G2" s="7"/>
      <c r="H2" s="7"/>
    </row>
    <row r="3" spans="1:8" ht="15">
      <c r="A3" s="8" t="s">
        <v>29</v>
      </c>
      <c r="B3" s="8" t="s">
        <v>30</v>
      </c>
      <c r="C3" s="7"/>
      <c r="D3" s="7"/>
      <c r="E3" s="7"/>
      <c r="F3" s="7"/>
      <c r="G3" s="7"/>
      <c r="H3" s="7"/>
    </row>
    <row r="4" spans="1:8" ht="15">
      <c r="A4" s="9" t="s">
        <v>1</v>
      </c>
      <c r="B4" s="30">
        <f>Termine!B3</f>
        <v>45566</v>
      </c>
      <c r="C4" s="7"/>
      <c r="D4" s="7"/>
      <c r="E4" s="7"/>
      <c r="F4" s="7"/>
      <c r="G4" s="7"/>
      <c r="H4" s="7"/>
    </row>
    <row r="5" spans="1:8" ht="15">
      <c r="A5" s="9" t="s">
        <v>2</v>
      </c>
      <c r="B5" s="30">
        <f>Termine!D3</f>
        <v>46296</v>
      </c>
      <c r="C5" s="7"/>
      <c r="D5" s="7"/>
      <c r="E5" s="7"/>
      <c r="F5" s="7"/>
      <c r="G5" s="7"/>
      <c r="H5" s="7"/>
    </row>
    <row r="6" spans="1:8" ht="15">
      <c r="A6" s="9" t="s">
        <v>31</v>
      </c>
      <c r="B6" s="31" t="str">
        <f>Termine!A6</f>
        <v>OK – 24 Monate</v>
      </c>
      <c r="C6" s="7"/>
      <c r="D6" s="7"/>
      <c r="E6" s="7"/>
      <c r="F6" s="7"/>
      <c r="G6" s="7"/>
      <c r="H6" s="7"/>
    </row>
    <row r="7" spans="1:8" ht="15">
      <c r="A7" s="9" t="s">
        <v>4</v>
      </c>
      <c r="B7" s="32" t="str">
        <f>Termine!B4</f>
        <v>Ja</v>
      </c>
      <c r="C7" s="7"/>
      <c r="D7" s="7"/>
      <c r="E7" s="7"/>
      <c r="F7" s="7"/>
      <c r="G7" s="7"/>
      <c r="H7" s="7"/>
    </row>
    <row r="8" spans="1:8" ht="15">
      <c r="A8" s="9" t="s">
        <v>6</v>
      </c>
      <c r="B8" s="32" t="str">
        <f>Termine!D4</f>
        <v>Ja</v>
      </c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 ht="16">
      <c r="A10" s="10" t="s">
        <v>7</v>
      </c>
      <c r="B10" s="28" t="s">
        <v>8</v>
      </c>
      <c r="C10" s="28" t="s">
        <v>9</v>
      </c>
      <c r="D10" s="28" t="s">
        <v>10</v>
      </c>
      <c r="E10" s="28" t="s">
        <v>11</v>
      </c>
      <c r="F10" s="28" t="s">
        <v>12</v>
      </c>
      <c r="G10" s="28" t="s">
        <v>13</v>
      </c>
      <c r="H10" s="28" t="s">
        <v>14</v>
      </c>
    </row>
    <row r="11" spans="1:8">
      <c r="A11" s="11" t="s">
        <v>21</v>
      </c>
      <c r="B11" s="29" t="str">
        <f>INDEX(Listen!$G$2:$G$13,MONTH($B$4))&amp;" "&amp;RIGHT(YEAR($B$4),2)&amp;" - "&amp;INDEX(Listen!$G$2:$G$13,MONTH(EDATE($B$4,11)))&amp;" "&amp;RIGHT(YEAR(EDATE($B$4,11)),2)</f>
        <v>Okt. 24 - Sept. 25</v>
      </c>
      <c r="C11" s="29">
        <f>IF($B$6&lt;&gt;"OK – 24 Monate","",SUMIFS(Listen!$E$2:$E$41,Listen!$D$2:$D$41,"&gt;="&amp;EDATE($B$4,0),Listen!$D$2:$D$41,"&lt;"&amp;EDATE(EDATE($B$4,0),12)))</f>
        <v>0</v>
      </c>
      <c r="D11" s="29">
        <f>IF($B$6&lt;&gt;"OK – 24 Monate","",SUMIFS(Listen!$E$2:$E$41,Listen!$D$2:$D$41,"&gt;="&amp;EDATE(DATE(YEAR(EDATE($B$4,11)),3*INT((MONTH(EDATE($B$4,11))-1)/3)+1,1),-9),Listen!$D$2:$D$41,"&lt;"&amp;EDATE(DATE(YEAR(EDATE($B$4,11)),3*INT((MONTH(EDATE($B$4,11))-1)/3)+1,1),-6)))</f>
        <v>0</v>
      </c>
      <c r="E11" s="29">
        <f>IF($B$6&lt;&gt;"OK – 24 Monate","",SUMIFS(Listen!$E$2:$E$41,Listen!$D$2:$D$41,"&gt;="&amp;EDATE(DATE(YEAR(EDATE($B$4,11)),3*INT((MONTH(EDATE($B$4,11))-1)/3)+1,1),-6),Listen!$D$2:$D$41,"&lt;"&amp;EDATE(DATE(YEAR(EDATE($B$4,11)),3*INT((MONTH(EDATE($B$4,11))-1)/3)+1,1),-3)))</f>
        <v>0</v>
      </c>
      <c r="F11" s="29">
        <f>IF($B$6&lt;&gt;"OK – 24 Monate","",SUMIFS(Listen!$E$2:$E$41,Listen!$D$2:$D$41,"&gt;="&amp;EDATE(DATE(YEAR(EDATE($B$4,11)),3*INT((MONTH(EDATE($B$4,11))-1)/3)+1,1),-3),Listen!$D$2:$D$41,"&lt;"&amp;EDATE(DATE(YEAR(EDATE($B$4,11)),3*INT((MONTH(EDATE($B$4,11))-1)/3)+1,1),0)))</f>
        <v>0</v>
      </c>
      <c r="G11" s="29">
        <f>IF($B$6&lt;&gt;"OK – 24 Monate","",SUMIFS(Listen!$E$2:$E$41,Listen!$D$2:$D$41,"&gt;="&amp;EDATE(DATE(YEAR(EDATE($B$4,11)),3*INT((MONTH(EDATE($B$4,11))-1)/3)+1,1),0),Listen!$D$2:$D$41,"&lt;"&amp;EDATE(DATE(YEAR(EDATE($B$4,11)),3*INT((MONTH(EDATE($B$4,11))-1)/3)+1,1),3)))</f>
        <v>0</v>
      </c>
      <c r="H11" s="29" t="str">
        <f>IF($B$6&lt;&gt;"OK – 24 Monate","Zeitraum prüfen",IF($B$7="Nein","Nicht erforderlich",IF(OR(C11&gt;=6,AND(D11&gt;0,E11&gt;0,F11&gt;0,G11&gt;0)),"Erfüllt","Nicht erfüllt")))</f>
        <v>Nicht erfüllt</v>
      </c>
    </row>
    <row r="12" spans="1:8">
      <c r="A12" s="11" t="s">
        <v>21</v>
      </c>
      <c r="B12" s="29" t="str">
        <f>INDEX(Listen!$G$2:$G$13,MONTH(EDATE($B$4,12)))&amp;" "&amp;RIGHT(YEAR(EDATE($B$4,12)),2)&amp;" - "&amp;INDEX(Listen!$G$2:$G$13,MONTH(EDATE($B$4,24)))&amp;" "&amp;RIGHT(YEAR(EDATE($B$4,24)),2)</f>
        <v>Okt. 25 - Okt. 26</v>
      </c>
      <c r="C12" s="29">
        <f>IF($B$6&lt;&gt;"OK – 24 Monate","",SUMIFS(Listen!$E$2:$E$41,Listen!$D$2:$D$41,"&gt;="&amp;EDATE($B$4,12),Listen!$D$2:$D$41,"&lt;"&amp;EDATE(EDATE($B$4,12),12)))</f>
        <v>0</v>
      </c>
      <c r="D12" s="29">
        <f>IF($B$6&lt;&gt;"OK – 24 Monate","",SUMIFS(Listen!$E$2:$E$41,Listen!$D$2:$D$41,"&gt;="&amp;EDATE(DATE(YEAR(EDATE($B$4,24)),3*INT((MONTH(EDATE($B$4,24))-1)/3)+1,1),-9),Listen!$D$2:$D$41,"&lt;"&amp;EDATE(DATE(YEAR(EDATE($B$4,24)),3*INT((MONTH(EDATE($B$4,24))-1)/3)+1,1),-6)))</f>
        <v>0</v>
      </c>
      <c r="E12" s="29">
        <f>IF($B$6&lt;&gt;"OK – 24 Monate","",SUMIFS(Listen!$E$2:$E$41,Listen!$D$2:$D$41,"&gt;="&amp;EDATE(DATE(YEAR(EDATE($B$4,24)),3*INT((MONTH(EDATE($B$4,24))-1)/3)+1,1),-6),Listen!$D$2:$D$41,"&lt;"&amp;EDATE(DATE(YEAR(EDATE($B$4,24)),3*INT((MONTH(EDATE($B$4,24))-1)/3)+1,1),-3)))</f>
        <v>0</v>
      </c>
      <c r="F12" s="29">
        <f>IF($B$6&lt;&gt;"OK – 24 Monate","",SUMIFS(Listen!$E$2:$E$41,Listen!$D$2:$D$41,"&gt;="&amp;EDATE(DATE(YEAR(EDATE($B$4,24)),3*INT((MONTH(EDATE($B$4,24))-1)/3)+1,1),-3),Listen!$D$2:$D$41,"&lt;"&amp;EDATE(DATE(YEAR(EDATE($B$4,24)),3*INT((MONTH(EDATE($B$4,24))-1)/3)+1,1),0)))</f>
        <v>0</v>
      </c>
      <c r="G12" s="29">
        <f>IF($B$6&lt;&gt;"OK – 24 Monate","",SUMIFS(Listen!$E$2:$E$41,Listen!$D$2:$D$41,"&gt;="&amp;EDATE(DATE(YEAR(EDATE($B$4,24)),3*INT((MONTH(EDATE($B$4,24))-1)/3)+1,1),0),Listen!$D$2:$D$41,"&lt;"&amp;EDATE(DATE(YEAR(EDATE($B$4,24)),3*INT((MONTH(EDATE($B$4,24))-1)/3)+1,1),3)))</f>
        <v>0</v>
      </c>
      <c r="H12" s="29" t="str">
        <f>IF($B$6&lt;&gt;"OK – 24 Monate","Zeitraum prüfen",IF($B$7="Nein","Nicht erforderlich",IF(OR(C12&gt;=6,AND(D12&gt;0,E12&gt;0,F12&gt;0,G12&gt;0)),"Erfüllt","Nicht erfüllt")))</f>
        <v>Nicht erfüllt</v>
      </c>
    </row>
    <row r="13" spans="1:8">
      <c r="A13" s="11" t="s">
        <v>22</v>
      </c>
      <c r="B13" s="29" t="str">
        <f>B11</f>
        <v>Okt. 24 - Sept. 25</v>
      </c>
      <c r="C13" s="29">
        <f>IF($B$6&lt;&gt;"OK – 24 Monate","",SUMIFS(Listen!$F$2:$F$41,Listen!$D$2:$D$41,"&gt;="&amp;EDATE($B$4,0),Listen!$D$2:$D$41,"&lt;"&amp;EDATE(EDATE($B$4,0),12)))</f>
        <v>0</v>
      </c>
      <c r="D13" s="29">
        <f>IF($B$6&lt;&gt;"OK – 24 Monate","",SUMIFS(Listen!$F$2:$F$41,Listen!$D$2:$D$41,"&gt;="&amp;EDATE(DATE(YEAR(EDATE($B$4,11)),3*INT((MONTH(EDATE($B$4,11))-1)/3)+1,1),-9),Listen!$D$2:$D$41,"&lt;"&amp;EDATE(DATE(YEAR(EDATE($B$4,11)),3*INT((MONTH(EDATE($B$4,11))-1)/3)+1,1),-6)))</f>
        <v>0</v>
      </c>
      <c r="E13" s="29">
        <f>IF($B$6&lt;&gt;"OK – 24 Monate","",SUMIFS(Listen!$F$2:$F$41,Listen!$D$2:$D$41,"&gt;="&amp;EDATE(DATE(YEAR(EDATE($B$4,11)),3*INT((MONTH(EDATE($B$4,11))-1)/3)+1,1),-6),Listen!$D$2:$D$41,"&lt;"&amp;EDATE(DATE(YEAR(EDATE($B$4,11)),3*INT((MONTH(EDATE($B$4,11))-1)/3)+1,1),-3)))</f>
        <v>0</v>
      </c>
      <c r="F13" s="29">
        <f>IF($B$6&lt;&gt;"OK – 24 Monate","",SUMIFS(Listen!$F$2:$F$41,Listen!$D$2:$D$41,"&gt;="&amp;EDATE(DATE(YEAR(EDATE($B$4,11)),3*INT((MONTH(EDATE($B$4,11))-1)/3)+1,1),-3),Listen!$D$2:$D$41,"&lt;"&amp;EDATE(DATE(YEAR(EDATE($B$4,11)),3*INT((MONTH(EDATE($B$4,11))-1)/3)+1,1),0)))</f>
        <v>0</v>
      </c>
      <c r="G13" s="29">
        <f>IF($B$6&lt;&gt;"OK – 24 Monate","",SUMIFS(Listen!$F$2:$F$41,Listen!$D$2:$D$41,"&gt;="&amp;EDATE(DATE(YEAR(EDATE($B$4,11)),3*INT((MONTH(EDATE($B$4,11))-1)/3)+1,1),0),Listen!$D$2:$D$41,"&lt;"&amp;EDATE(DATE(YEAR(EDATE($B$4,11)),3*INT((MONTH(EDATE($B$4,11))-1)/3)+1,1),3)))</f>
        <v>0</v>
      </c>
      <c r="H13" s="29" t="str">
        <f>IF($B$6&lt;&gt;"OK – 24 Monate","Zeitraum prüfen",IF($B$8="Nein","Nicht erforderlich",IF(OR(C13&gt;=6,AND(D13&gt;0,E13&gt;0,F13&gt;0,G13&gt;0)),"Erfüllt","Nicht erfüllt")))</f>
        <v>Nicht erfüllt</v>
      </c>
    </row>
    <row r="14" spans="1:8">
      <c r="A14" s="11" t="s">
        <v>22</v>
      </c>
      <c r="B14" s="29" t="str">
        <f>B12</f>
        <v>Okt. 25 - Okt. 26</v>
      </c>
      <c r="C14" s="29">
        <f>IF($B$6&lt;&gt;"OK – 24 Monate","",SUMIFS(Listen!$F$2:$F$41,Listen!$D$2:$D$41,"&gt;="&amp;EDATE($B$4,12),Listen!$D$2:$D$41,"&lt;"&amp;EDATE(EDATE($B$4,12),12)))</f>
        <v>0</v>
      </c>
      <c r="D14" s="29">
        <f>IF($B$6&lt;&gt;"OK – 24 Monate","",SUMIFS(Listen!$F$2:$F$41,Listen!$D$2:$D$41,"&gt;="&amp;EDATE(DATE(YEAR(EDATE($B$4,24)),3*INT((MONTH(EDATE($B$4,24))-1)/3)+1,1),-9),Listen!$D$2:$D$41,"&lt;"&amp;EDATE(DATE(YEAR(EDATE($B$4,24)),3*INT((MONTH(EDATE($B$4,24))-1)/3)+1,1),-6)))</f>
        <v>0</v>
      </c>
      <c r="E14" s="29">
        <f>IF($B$6&lt;&gt;"OK – 24 Monate","",SUMIFS(Listen!$F$2:$F$41,Listen!$D$2:$D$41,"&gt;="&amp;EDATE(DATE(YEAR(EDATE($B$4,24)),3*INT((MONTH(EDATE($B$4,24))-1)/3)+1,1),-6),Listen!$D$2:$D$41,"&lt;"&amp;EDATE(DATE(YEAR(EDATE($B$4,24)),3*INT((MONTH(EDATE($B$4,24))-1)/3)+1,1),-3)))</f>
        <v>0</v>
      </c>
      <c r="F14" s="29">
        <f>IF($B$6&lt;&gt;"OK – 24 Monate","",SUMIFS(Listen!$F$2:$F$41,Listen!$D$2:$D$41,"&gt;="&amp;EDATE(DATE(YEAR(EDATE($B$4,24)),3*INT((MONTH(EDATE($B$4,24))-1)/3)+1,1),-3),Listen!$D$2:$D$41,"&lt;"&amp;EDATE(DATE(YEAR(EDATE($B$4,24)),3*INT((MONTH(EDATE($B$4,24))-1)/3)+1,1),0)))</f>
        <v>0</v>
      </c>
      <c r="G14" s="29">
        <f>IF($B$6&lt;&gt;"OK – 24 Monate","",SUMIFS(Listen!$F$2:$F$41,Listen!$D$2:$D$41,"&gt;="&amp;EDATE(DATE(YEAR(EDATE($B$4,24)),3*INT((MONTH(EDATE($B$4,24))-1)/3)+1,1),0),Listen!$D$2:$D$41,"&lt;"&amp;EDATE(DATE(YEAR(EDATE($B$4,24)),3*INT((MONTH(EDATE($B$4,24))-1)/3)+1,1),3)))</f>
        <v>0</v>
      </c>
      <c r="H14" s="29" t="str">
        <f>IF($B$6&lt;&gt;"OK – 24 Monate","Zeitraum prüfen",IF($B$8="Nein","Nicht erforderlich",IF(OR(C14&gt;=6,AND(D14&gt;0,E14&gt;0,F14&gt;0,G14&gt;0)),"Erfüllt","Nicht erfüllt")))</f>
        <v>Nicht erfüllt</v>
      </c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 ht="15">
      <c r="A16" s="8" t="s">
        <v>20</v>
      </c>
      <c r="B16" s="8"/>
      <c r="C16" s="7"/>
      <c r="D16" s="7"/>
      <c r="E16" s="7"/>
      <c r="F16" s="7"/>
      <c r="G16" s="7"/>
      <c r="H16" s="7"/>
    </row>
    <row r="17" spans="1:8">
      <c r="A17" s="11" t="s">
        <v>21</v>
      </c>
      <c r="B17" s="11" t="str">
        <f>IF(B7="Nein","Nicht erforderlich",IF(AND(H11="Erfüllt",H12="Erfüllt"),"Erfüllt","Nicht erfüllt"))</f>
        <v>Nicht erfüllt</v>
      </c>
      <c r="C17" s="7"/>
      <c r="D17" s="7"/>
      <c r="E17" s="7"/>
      <c r="F17" s="7"/>
      <c r="G17" s="7"/>
      <c r="H17" s="7"/>
    </row>
    <row r="18" spans="1:8">
      <c r="A18" s="11" t="s">
        <v>22</v>
      </c>
      <c r="B18" s="11" t="str">
        <f>IF(B8="Nein","Nicht erforderlich",IF(AND(H13="Erfüllt",H14="Erfüllt"),"Erfüllt","Nicht erfüllt"))</f>
        <v>Nicht erfüllt</v>
      </c>
      <c r="C18" s="7"/>
      <c r="D18" s="7"/>
      <c r="E18" s="7"/>
      <c r="F18" s="7"/>
      <c r="G18" s="7"/>
      <c r="H18" s="7"/>
    </row>
    <row r="19" spans="1:8" ht="18">
      <c r="A19" s="12" t="s">
        <v>23</v>
      </c>
      <c r="B19" s="12" t="str">
        <f>IF(B6&lt;&gt;"OK – 24 Monate","Zeitraum prüfen",IF(AND(OR(B7="Nein",B17="Erfüllt"),OR(B8="Nein",B18="Erfüllt"),OR(B7="Ja",B8="Ja")),"ERFÜLLT","NICHT ERFÜLLT"))</f>
        <v>NICHT ERFÜLLT</v>
      </c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 ht="15">
      <c r="A21" s="40" t="s">
        <v>32</v>
      </c>
      <c r="B21" s="40"/>
      <c r="C21" s="40"/>
      <c r="D21" s="40"/>
      <c r="E21" s="40"/>
      <c r="F21" s="40"/>
      <c r="G21" s="40"/>
      <c r="H21" s="40"/>
    </row>
    <row r="22" spans="1:8">
      <c r="A22" s="38" t="s">
        <v>33</v>
      </c>
      <c r="B22" s="38"/>
      <c r="C22" s="38"/>
      <c r="D22" s="38"/>
      <c r="E22" s="38"/>
      <c r="F22" s="38"/>
      <c r="G22" s="38"/>
      <c r="H22" s="38"/>
    </row>
    <row r="23" spans="1:8">
      <c r="A23" s="38" t="s">
        <v>34</v>
      </c>
      <c r="B23" s="38"/>
      <c r="C23" s="38"/>
      <c r="D23" s="38"/>
      <c r="E23" s="38"/>
      <c r="F23" s="38"/>
      <c r="G23" s="38"/>
      <c r="H23" s="38"/>
    </row>
    <row r="24" spans="1:8">
      <c r="A24" s="38" t="s">
        <v>35</v>
      </c>
      <c r="B24" s="38"/>
      <c r="C24" s="38"/>
      <c r="D24" s="38"/>
      <c r="E24" s="38"/>
      <c r="F24" s="38"/>
      <c r="G24" s="38"/>
      <c r="H24" s="38"/>
    </row>
    <row r="25" spans="1:8">
      <c r="A25" s="38" t="s">
        <v>36</v>
      </c>
      <c r="B25" s="38"/>
      <c r="C25" s="38"/>
      <c r="D25" s="38"/>
      <c r="E25" s="38"/>
      <c r="F25" s="38"/>
      <c r="G25" s="38"/>
      <c r="H25" s="38"/>
    </row>
  </sheetData>
  <mergeCells count="6">
    <mergeCell ref="A25:H25"/>
    <mergeCell ref="A1:H1"/>
    <mergeCell ref="A21:H21"/>
    <mergeCell ref="A22:H22"/>
    <mergeCell ref="A23:H23"/>
    <mergeCell ref="A24:H24"/>
  </mergeCells>
  <conditionalFormatting sqref="B17:B18">
    <cfRule type="cellIs" dxfId="5" priority="3" operator="equal">
      <formula>"Erfüllt"</formula>
    </cfRule>
    <cfRule type="cellIs" dxfId="4" priority="4" operator="equal">
      <formula>"Nicht erfüllt"</formula>
    </cfRule>
  </conditionalFormatting>
  <conditionalFormatting sqref="B19">
    <cfRule type="cellIs" dxfId="3" priority="5" operator="equal">
      <formula>"ERFÜLLT"</formula>
    </cfRule>
    <cfRule type="cellIs" dxfId="2" priority="6" operator="equal">
      <formula>"NICHT ERFÜLLT"</formula>
    </cfRule>
  </conditionalFormatting>
  <conditionalFormatting sqref="H11:H14">
    <cfRule type="cellIs" dxfId="1" priority="1" operator="equal">
      <formula>"Erfüllt"</formula>
    </cfRule>
    <cfRule type="cellIs" dxfId="0" priority="2" operator="equal">
      <formula>"Nicht erfüllt"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workbookViewId="0"/>
  </sheetViews>
  <sheetFormatPr baseColWidth="10" defaultColWidth="9" defaultRowHeight="14"/>
  <cols>
    <col min="1" max="3" width="20" customWidth="1"/>
    <col min="4" max="6" width="16" customWidth="1"/>
    <col min="7" max="7" width="14" customWidth="1"/>
  </cols>
  <sheetData>
    <row r="1" spans="1:7" ht="15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</row>
    <row r="2" spans="1:7">
      <c r="A2" s="1">
        <v>45170</v>
      </c>
      <c r="B2" t="s">
        <v>5</v>
      </c>
      <c r="C2" t="s">
        <v>21</v>
      </c>
      <c r="D2" s="18">
        <f>Termine!A11</f>
        <v>0</v>
      </c>
      <c r="E2">
        <f>IF(OR(Termine!A11="",Termine!B11&lt;&gt;"Ja"),0,IF(COUNTIFS(Termine!$A$11:A11,Termine!A11,Termine!$B$11:B11,"Ja")=1,1,0))</f>
        <v>0</v>
      </c>
      <c r="F2">
        <f>IF(OR(Termine!A11="",Termine!C11&lt;&gt;"Ja"),0,IF(COUNTIFS(Termine!$A$11:A11,Termine!A11,Termine!$C$11:C11,"Ja")=1,1,0))</f>
        <v>0</v>
      </c>
      <c r="G2" t="s">
        <v>44</v>
      </c>
    </row>
    <row r="3" spans="1:7">
      <c r="A3" s="1">
        <v>45200</v>
      </c>
      <c r="B3" t="s">
        <v>27</v>
      </c>
      <c r="C3" t="s">
        <v>22</v>
      </c>
      <c r="D3" s="18">
        <f>Termine!A12</f>
        <v>0</v>
      </c>
      <c r="E3">
        <f>IF(OR(Termine!A12="",Termine!B12&lt;&gt;"Ja"),0,IF(COUNTIFS(Termine!$A$11:A12,Termine!A12,Termine!$B$11:B12,"Ja")=1,1,0))</f>
        <v>0</v>
      </c>
      <c r="F3">
        <f>IF(OR(Termine!A12="",Termine!C12&lt;&gt;"Ja"),0,IF(COUNTIFS(Termine!$A$11:A12,Termine!A12,Termine!$C$11:C12,"Ja")=1,1,0))</f>
        <v>0</v>
      </c>
      <c r="G3" t="s">
        <v>45</v>
      </c>
    </row>
    <row r="4" spans="1:7">
      <c r="A4" s="1">
        <v>45231</v>
      </c>
      <c r="D4" s="18">
        <f>Termine!A13</f>
        <v>0</v>
      </c>
      <c r="E4">
        <f>IF(OR(Termine!A13="",Termine!B13&lt;&gt;"Ja"),0,IF(COUNTIFS(Termine!$A$11:A13,Termine!A13,Termine!$B$11:B13,"Ja")=1,1,0))</f>
        <v>0</v>
      </c>
      <c r="F4">
        <f>IF(OR(Termine!A13="",Termine!C13&lt;&gt;"Ja"),0,IF(COUNTIFS(Termine!$A$11:A13,Termine!A13,Termine!$C$11:C13,"Ja")=1,1,0))</f>
        <v>0</v>
      </c>
      <c r="G4" t="s">
        <v>46</v>
      </c>
    </row>
    <row r="5" spans="1:7">
      <c r="A5" s="1">
        <v>45261</v>
      </c>
      <c r="D5" s="18">
        <f>Termine!A14</f>
        <v>0</v>
      </c>
      <c r="E5">
        <f>IF(OR(Termine!A14="",Termine!B14&lt;&gt;"Ja"),0,IF(COUNTIFS(Termine!$A$11:A14,Termine!A14,Termine!$B$11:B14,"Ja")=1,1,0))</f>
        <v>0</v>
      </c>
      <c r="F5">
        <f>IF(OR(Termine!A14="",Termine!C14&lt;&gt;"Ja"),0,IF(COUNTIFS(Termine!$A$11:A14,Termine!A14,Termine!$C$11:C14,"Ja")=1,1,0))</f>
        <v>0</v>
      </c>
      <c r="G5" t="s">
        <v>47</v>
      </c>
    </row>
    <row r="6" spans="1:7">
      <c r="A6" s="1">
        <v>45292</v>
      </c>
      <c r="D6" s="18">
        <f>Termine!A15</f>
        <v>0</v>
      </c>
      <c r="E6">
        <f>IF(OR(Termine!A15="",Termine!B15&lt;&gt;"Ja"),0,IF(COUNTIFS(Termine!$A$11:A15,Termine!A15,Termine!$B$11:B15,"Ja")=1,1,0))</f>
        <v>0</v>
      </c>
      <c r="F6">
        <f>IF(OR(Termine!A15="",Termine!C15&lt;&gt;"Ja"),0,IF(COUNTIFS(Termine!$A$11:A15,Termine!A15,Termine!$C$11:C15,"Ja")=1,1,0))</f>
        <v>0</v>
      </c>
      <c r="G6" t="s">
        <v>48</v>
      </c>
    </row>
    <row r="7" spans="1:7">
      <c r="A7" s="1">
        <v>45323</v>
      </c>
      <c r="D7" s="18">
        <f>Termine!A16</f>
        <v>0</v>
      </c>
      <c r="E7">
        <f>IF(OR(Termine!A16="",Termine!B16&lt;&gt;"Ja"),0,IF(COUNTIFS(Termine!$A$11:A16,Termine!A16,Termine!$B$11:B16,"Ja")=1,1,0))</f>
        <v>0</v>
      </c>
      <c r="F7">
        <f>IF(OR(Termine!A16="",Termine!C16&lt;&gt;"Ja"),0,IF(COUNTIFS(Termine!$A$11:A16,Termine!A16,Termine!$C$11:C16,"Ja")=1,1,0))</f>
        <v>0</v>
      </c>
      <c r="G7" t="s">
        <v>49</v>
      </c>
    </row>
    <row r="8" spans="1:7">
      <c r="A8" s="1">
        <v>45352</v>
      </c>
      <c r="D8" s="18">
        <f>Termine!A17</f>
        <v>0</v>
      </c>
      <c r="E8">
        <f>IF(OR(Termine!A17="",Termine!B17&lt;&gt;"Ja"),0,IF(COUNTIFS(Termine!$A$11:A17,Termine!A17,Termine!$B$11:B17,"Ja")=1,1,0))</f>
        <v>0</v>
      </c>
      <c r="F8">
        <f>IF(OR(Termine!A17="",Termine!C17&lt;&gt;"Ja"),0,IF(COUNTIFS(Termine!$A$11:A17,Termine!A17,Termine!$C$11:C17,"Ja")=1,1,0))</f>
        <v>0</v>
      </c>
      <c r="G8" t="s">
        <v>50</v>
      </c>
    </row>
    <row r="9" spans="1:7">
      <c r="A9" s="1">
        <v>45383</v>
      </c>
      <c r="D9" s="18">
        <f>Termine!A18</f>
        <v>0</v>
      </c>
      <c r="E9">
        <f>IF(OR(Termine!A18="",Termine!B18&lt;&gt;"Ja"),0,IF(COUNTIFS(Termine!$A$11:A18,Termine!A18,Termine!$B$11:B18,"Ja")=1,1,0))</f>
        <v>0</v>
      </c>
      <c r="F9">
        <f>IF(OR(Termine!A18="",Termine!C18&lt;&gt;"Ja"),0,IF(COUNTIFS(Termine!$A$11:A18,Termine!A18,Termine!$C$11:C18,"Ja")=1,1,0))</f>
        <v>0</v>
      </c>
      <c r="G9" t="s">
        <v>51</v>
      </c>
    </row>
    <row r="10" spans="1:7">
      <c r="A10" s="1">
        <v>45413</v>
      </c>
      <c r="D10" s="18">
        <f>Termine!A19</f>
        <v>0</v>
      </c>
      <c r="E10">
        <f>IF(OR(Termine!A19="",Termine!B19&lt;&gt;"Ja"),0,IF(COUNTIFS(Termine!$A$11:A19,Termine!A19,Termine!$B$11:B19,"Ja")=1,1,0))</f>
        <v>0</v>
      </c>
      <c r="F10">
        <f>IF(OR(Termine!A19="",Termine!C19&lt;&gt;"Ja"),0,IF(COUNTIFS(Termine!$A$11:A19,Termine!A19,Termine!$C$11:C19,"Ja")=1,1,0))</f>
        <v>0</v>
      </c>
      <c r="G10" t="s">
        <v>52</v>
      </c>
    </row>
    <row r="11" spans="1:7">
      <c r="A11" s="1">
        <v>45444</v>
      </c>
      <c r="D11" s="18">
        <f>Termine!A20</f>
        <v>0</v>
      </c>
      <c r="E11">
        <f>IF(OR(Termine!A20="",Termine!B20&lt;&gt;"Ja"),0,IF(COUNTIFS(Termine!$A$11:A20,Termine!A20,Termine!$B$11:B20,"Ja")=1,1,0))</f>
        <v>0</v>
      </c>
      <c r="F11">
        <f>IF(OR(Termine!A20="",Termine!C20&lt;&gt;"Ja"),0,IF(COUNTIFS(Termine!$A$11:A20,Termine!A20,Termine!$C$11:C20,"Ja")=1,1,0))</f>
        <v>0</v>
      </c>
      <c r="G11" t="s">
        <v>53</v>
      </c>
    </row>
    <row r="12" spans="1:7">
      <c r="A12" s="1">
        <v>45474</v>
      </c>
      <c r="D12" s="18">
        <f>Termine!A21</f>
        <v>0</v>
      </c>
      <c r="E12">
        <f>IF(OR(Termine!A21="",Termine!B21&lt;&gt;"Ja"),0,IF(COUNTIFS(Termine!$A$11:A21,Termine!A21,Termine!$B$11:B21,"Ja")=1,1,0))</f>
        <v>0</v>
      </c>
      <c r="F12">
        <f>IF(OR(Termine!A21="",Termine!C21&lt;&gt;"Ja"),0,IF(COUNTIFS(Termine!$A$11:A21,Termine!A21,Termine!$C$11:C21,"Ja")=1,1,0))</f>
        <v>0</v>
      </c>
      <c r="G12" t="s">
        <v>54</v>
      </c>
    </row>
    <row r="13" spans="1:7">
      <c r="A13" s="1">
        <v>45505</v>
      </c>
      <c r="D13" s="18">
        <f>Termine!A22</f>
        <v>0</v>
      </c>
      <c r="E13">
        <f>IF(OR(Termine!A22="",Termine!B22&lt;&gt;"Ja"),0,IF(COUNTIFS(Termine!$A$11:A22,Termine!A22,Termine!$B$11:B22,"Ja")=1,1,0))</f>
        <v>0</v>
      </c>
      <c r="F13">
        <f>IF(OR(Termine!A22="",Termine!C22&lt;&gt;"Ja"),0,IF(COUNTIFS(Termine!$A$11:A22,Termine!A22,Termine!$C$11:C22,"Ja")=1,1,0))</f>
        <v>0</v>
      </c>
      <c r="G13" t="s">
        <v>55</v>
      </c>
    </row>
    <row r="14" spans="1:7">
      <c r="A14" s="1">
        <v>45536</v>
      </c>
      <c r="D14" s="18">
        <f>Termine!A23</f>
        <v>0</v>
      </c>
      <c r="E14">
        <f>IF(OR(Termine!A23="",Termine!B23&lt;&gt;"Ja"),0,IF(COUNTIFS(Termine!$A$11:A23,Termine!A23,Termine!$B$11:B23,"Ja")=1,1,0))</f>
        <v>0</v>
      </c>
      <c r="F14">
        <f>IF(OR(Termine!A23="",Termine!C23&lt;&gt;"Ja"),0,IF(COUNTIFS(Termine!$A$11:A23,Termine!A23,Termine!$C$11:C23,"Ja")=1,1,0))</f>
        <v>0</v>
      </c>
    </row>
    <row r="15" spans="1:7">
      <c r="A15" s="1">
        <v>45566</v>
      </c>
      <c r="D15" s="18">
        <f>Termine!A24</f>
        <v>0</v>
      </c>
      <c r="E15">
        <f>IF(OR(Termine!A24="",Termine!B24&lt;&gt;"Ja"),0,IF(COUNTIFS(Termine!$A$11:A24,Termine!A24,Termine!$B$11:B24,"Ja")=1,1,0))</f>
        <v>0</v>
      </c>
      <c r="F15">
        <f>IF(OR(Termine!A24="",Termine!C24&lt;&gt;"Ja"),0,IF(COUNTIFS(Termine!$A$11:A24,Termine!A24,Termine!$C$11:C24,"Ja")=1,1,0))</f>
        <v>0</v>
      </c>
    </row>
    <row r="16" spans="1:7">
      <c r="A16" s="1">
        <v>45597</v>
      </c>
      <c r="D16" s="18">
        <f>Termine!A25</f>
        <v>0</v>
      </c>
      <c r="E16">
        <f>IF(OR(Termine!A25="",Termine!B25&lt;&gt;"Ja"),0,IF(COUNTIFS(Termine!$A$11:A25,Termine!A25,Termine!$B$11:B25,"Ja")=1,1,0))</f>
        <v>0</v>
      </c>
      <c r="F16">
        <f>IF(OR(Termine!A25="",Termine!C25&lt;&gt;"Ja"),0,IF(COUNTIFS(Termine!$A$11:A25,Termine!A25,Termine!$C$11:C25,"Ja")=1,1,0))</f>
        <v>0</v>
      </c>
    </row>
    <row r="17" spans="1:6">
      <c r="A17" s="1">
        <v>45627</v>
      </c>
      <c r="D17" s="18">
        <f>Termine!A26</f>
        <v>0</v>
      </c>
      <c r="E17">
        <f>IF(OR(Termine!A26="",Termine!B26&lt;&gt;"Ja"),0,IF(COUNTIFS(Termine!$A$11:A26,Termine!A26,Termine!$B$11:B26,"Ja")=1,1,0))</f>
        <v>0</v>
      </c>
      <c r="F17">
        <f>IF(OR(Termine!A26="",Termine!C26&lt;&gt;"Ja"),0,IF(COUNTIFS(Termine!$A$11:A26,Termine!A26,Termine!$C$11:C26,"Ja")=1,1,0))</f>
        <v>0</v>
      </c>
    </row>
    <row r="18" spans="1:6">
      <c r="A18" s="1">
        <v>45658</v>
      </c>
      <c r="D18" s="18">
        <f>Termine!A27</f>
        <v>0</v>
      </c>
      <c r="E18">
        <f>IF(OR(Termine!A27="",Termine!B27&lt;&gt;"Ja"),0,IF(COUNTIFS(Termine!$A$11:A27,Termine!A27,Termine!$B$11:B27,"Ja")=1,1,0))</f>
        <v>0</v>
      </c>
      <c r="F18">
        <f>IF(OR(Termine!A27="",Termine!C27&lt;&gt;"Ja"),0,IF(COUNTIFS(Termine!$A$11:A27,Termine!A27,Termine!$C$11:C27,"Ja")=1,1,0))</f>
        <v>0</v>
      </c>
    </row>
    <row r="19" spans="1:6">
      <c r="A19" s="1">
        <v>45689</v>
      </c>
      <c r="D19" s="18">
        <f>Termine!A28</f>
        <v>0</v>
      </c>
      <c r="E19">
        <f>IF(OR(Termine!A28="",Termine!B28&lt;&gt;"Ja"),0,IF(COUNTIFS(Termine!$A$11:A28,Termine!A28,Termine!$B$11:B28,"Ja")=1,1,0))</f>
        <v>0</v>
      </c>
      <c r="F19">
        <f>IF(OR(Termine!A28="",Termine!C28&lt;&gt;"Ja"),0,IF(COUNTIFS(Termine!$A$11:A28,Termine!A28,Termine!$C$11:C28,"Ja")=1,1,0))</f>
        <v>0</v>
      </c>
    </row>
    <row r="20" spans="1:6">
      <c r="A20" s="1">
        <v>45717</v>
      </c>
      <c r="D20" s="18">
        <f>Termine!A29</f>
        <v>0</v>
      </c>
      <c r="E20">
        <f>IF(OR(Termine!A29="",Termine!B29&lt;&gt;"Ja"),0,IF(COUNTIFS(Termine!$A$11:A29,Termine!A29,Termine!$B$11:B29,"Ja")=1,1,0))</f>
        <v>0</v>
      </c>
      <c r="F20">
        <f>IF(OR(Termine!A29="",Termine!C29&lt;&gt;"Ja"),0,IF(COUNTIFS(Termine!$A$11:A29,Termine!A29,Termine!$C$11:C29,"Ja")=1,1,0))</f>
        <v>0</v>
      </c>
    </row>
    <row r="21" spans="1:6">
      <c r="A21" s="1">
        <v>45748</v>
      </c>
      <c r="D21" s="18">
        <f>Termine!A30</f>
        <v>0</v>
      </c>
      <c r="E21">
        <f>IF(OR(Termine!A30="",Termine!B30&lt;&gt;"Ja"),0,IF(COUNTIFS(Termine!$A$11:A30,Termine!A30,Termine!$B$11:B30,"Ja")=1,1,0))</f>
        <v>0</v>
      </c>
      <c r="F21">
        <f>IF(OR(Termine!A30="",Termine!C30&lt;&gt;"Ja"),0,IF(COUNTIFS(Termine!$A$11:A30,Termine!A30,Termine!$C$11:C30,"Ja")=1,1,0))</f>
        <v>0</v>
      </c>
    </row>
    <row r="22" spans="1:6">
      <c r="A22" s="1">
        <v>45778</v>
      </c>
      <c r="D22" s="18">
        <f>Termine!A31</f>
        <v>0</v>
      </c>
      <c r="E22">
        <f>IF(OR(Termine!A31="",Termine!B31&lt;&gt;"Ja"),0,IF(COUNTIFS(Termine!$A$11:A31,Termine!A31,Termine!$B$11:B31,"Ja")=1,1,0))</f>
        <v>0</v>
      </c>
      <c r="F22">
        <f>IF(OR(Termine!A31="",Termine!C31&lt;&gt;"Ja"),0,IF(COUNTIFS(Termine!$A$11:A31,Termine!A31,Termine!$C$11:C31,"Ja")=1,1,0))</f>
        <v>0</v>
      </c>
    </row>
    <row r="23" spans="1:6">
      <c r="A23" s="1">
        <v>45809</v>
      </c>
      <c r="D23" s="18">
        <f>Termine!A32</f>
        <v>0</v>
      </c>
      <c r="E23">
        <f>IF(OR(Termine!A32="",Termine!B32&lt;&gt;"Ja"),0,IF(COUNTIFS(Termine!$A$11:A32,Termine!A32,Termine!$B$11:B32,"Ja")=1,1,0))</f>
        <v>0</v>
      </c>
      <c r="F23">
        <f>IF(OR(Termine!A32="",Termine!C32&lt;&gt;"Ja"),0,IF(COUNTIFS(Termine!$A$11:A32,Termine!A32,Termine!$C$11:C32,"Ja")=1,1,0))</f>
        <v>0</v>
      </c>
    </row>
    <row r="24" spans="1:6">
      <c r="A24" s="1">
        <v>45839</v>
      </c>
      <c r="D24" s="18">
        <f>Termine!A33</f>
        <v>0</v>
      </c>
      <c r="E24">
        <f>IF(OR(Termine!A33="",Termine!B33&lt;&gt;"Ja"),0,IF(COUNTIFS(Termine!$A$11:A33,Termine!A33,Termine!$B$11:B33,"Ja")=1,1,0))</f>
        <v>0</v>
      </c>
      <c r="F24">
        <f>IF(OR(Termine!A33="",Termine!C33&lt;&gt;"Ja"),0,IF(COUNTIFS(Termine!$A$11:A33,Termine!A33,Termine!$C$11:C33,"Ja")=1,1,0))</f>
        <v>0</v>
      </c>
    </row>
    <row r="25" spans="1:6">
      <c r="A25" s="1">
        <v>45870</v>
      </c>
      <c r="D25" s="18">
        <f>Termine!A34</f>
        <v>0</v>
      </c>
      <c r="E25">
        <f>IF(OR(Termine!A34="",Termine!B34&lt;&gt;"Ja"),0,IF(COUNTIFS(Termine!$A$11:A34,Termine!A34,Termine!$B$11:B34,"Ja")=1,1,0))</f>
        <v>0</v>
      </c>
      <c r="F25">
        <f>IF(OR(Termine!A34="",Termine!C34&lt;&gt;"Ja"),0,IF(COUNTIFS(Termine!$A$11:A34,Termine!A34,Termine!$C$11:C34,"Ja")=1,1,0))</f>
        <v>0</v>
      </c>
    </row>
    <row r="26" spans="1:6">
      <c r="A26" s="1">
        <v>45901</v>
      </c>
      <c r="D26" s="18">
        <f>Termine!A35</f>
        <v>0</v>
      </c>
      <c r="E26">
        <f>IF(OR(Termine!A35="",Termine!B35&lt;&gt;"Ja"),0,IF(COUNTIFS(Termine!$A$11:A35,Termine!A35,Termine!$B$11:B35,"Ja")=1,1,0))</f>
        <v>0</v>
      </c>
      <c r="F26">
        <f>IF(OR(Termine!A35="",Termine!C35&lt;&gt;"Ja"),0,IF(COUNTIFS(Termine!$A$11:A35,Termine!A35,Termine!$C$11:C35,"Ja")=1,1,0))</f>
        <v>0</v>
      </c>
    </row>
    <row r="27" spans="1:6">
      <c r="A27" s="1">
        <v>45931</v>
      </c>
      <c r="D27" s="18">
        <f>Termine!A36</f>
        <v>0</v>
      </c>
      <c r="E27">
        <f>IF(OR(Termine!A36="",Termine!B36&lt;&gt;"Ja"),0,IF(COUNTIFS(Termine!$A$11:A36,Termine!A36,Termine!$B$11:B36,"Ja")=1,1,0))</f>
        <v>0</v>
      </c>
      <c r="F27">
        <f>IF(OR(Termine!A36="",Termine!C36&lt;&gt;"Ja"),0,IF(COUNTIFS(Termine!$A$11:A36,Termine!A36,Termine!$C$11:C36,"Ja")=1,1,0))</f>
        <v>0</v>
      </c>
    </row>
    <row r="28" spans="1:6">
      <c r="A28" s="1">
        <v>45962</v>
      </c>
      <c r="D28" s="18">
        <f>Termine!A37</f>
        <v>0</v>
      </c>
      <c r="E28">
        <f>IF(OR(Termine!A37="",Termine!B37&lt;&gt;"Ja"),0,IF(COUNTIFS(Termine!$A$11:A37,Termine!A37,Termine!$B$11:B37,"Ja")=1,1,0))</f>
        <v>0</v>
      </c>
      <c r="F28">
        <f>IF(OR(Termine!A37="",Termine!C37&lt;&gt;"Ja"),0,IF(COUNTIFS(Termine!$A$11:A37,Termine!A37,Termine!$C$11:C37,"Ja")=1,1,0))</f>
        <v>0</v>
      </c>
    </row>
    <row r="29" spans="1:6">
      <c r="A29" s="1">
        <v>45992</v>
      </c>
      <c r="D29" s="18">
        <f>Termine!A38</f>
        <v>0</v>
      </c>
      <c r="E29">
        <f>IF(OR(Termine!A38="",Termine!B38&lt;&gt;"Ja"),0,IF(COUNTIFS(Termine!$A$11:A38,Termine!A38,Termine!$B$11:B38,"Ja")=1,1,0))</f>
        <v>0</v>
      </c>
      <c r="F29">
        <f>IF(OR(Termine!A38="",Termine!C38&lt;&gt;"Ja"),0,IF(COUNTIFS(Termine!$A$11:A38,Termine!A38,Termine!$C$11:C38,"Ja")=1,1,0))</f>
        <v>0</v>
      </c>
    </row>
    <row r="30" spans="1:6">
      <c r="A30" s="1">
        <v>46023</v>
      </c>
      <c r="D30" s="18">
        <f>Termine!A39</f>
        <v>0</v>
      </c>
      <c r="E30">
        <f>IF(OR(Termine!A39="",Termine!B39&lt;&gt;"Ja"),0,IF(COUNTIFS(Termine!$A$11:A39,Termine!A39,Termine!$B$11:B39,"Ja")=1,1,0))</f>
        <v>0</v>
      </c>
      <c r="F30">
        <f>IF(OR(Termine!A39="",Termine!C39&lt;&gt;"Ja"),0,IF(COUNTIFS(Termine!$A$11:A39,Termine!A39,Termine!$C$11:C39,"Ja")=1,1,0))</f>
        <v>0</v>
      </c>
    </row>
    <row r="31" spans="1:6">
      <c r="A31" s="1">
        <v>46054</v>
      </c>
      <c r="D31" s="18">
        <f>Termine!A40</f>
        <v>0</v>
      </c>
      <c r="E31">
        <f>IF(OR(Termine!A40="",Termine!B40&lt;&gt;"Ja"),0,IF(COUNTIFS(Termine!$A$11:A40,Termine!A40,Termine!$B$11:B40,"Ja")=1,1,0))</f>
        <v>0</v>
      </c>
      <c r="F31">
        <f>IF(OR(Termine!A40="",Termine!C40&lt;&gt;"Ja"),0,IF(COUNTIFS(Termine!$A$11:A40,Termine!A40,Termine!$C$11:C40,"Ja")=1,1,0))</f>
        <v>0</v>
      </c>
    </row>
    <row r="32" spans="1:6">
      <c r="A32" s="1">
        <v>46082</v>
      </c>
      <c r="D32" s="18">
        <f>Termine!A41</f>
        <v>0</v>
      </c>
      <c r="E32">
        <f>IF(OR(Termine!A41="",Termine!B41&lt;&gt;"Ja"),0,IF(COUNTIFS(Termine!$A$11:A41,Termine!A41,Termine!$B$11:B41,"Ja")=1,1,0))</f>
        <v>0</v>
      </c>
      <c r="F32">
        <f>IF(OR(Termine!A41="",Termine!C41&lt;&gt;"Ja"),0,IF(COUNTIFS(Termine!$A$11:A41,Termine!A41,Termine!$C$11:C41,"Ja")=1,1,0))</f>
        <v>0</v>
      </c>
    </row>
    <row r="33" spans="1:6">
      <c r="A33" s="1">
        <v>46113</v>
      </c>
      <c r="D33" s="18">
        <f>Termine!A42</f>
        <v>0</v>
      </c>
      <c r="E33">
        <f>IF(OR(Termine!A42="",Termine!B42&lt;&gt;"Ja"),0,IF(COUNTIFS(Termine!$A$11:A42,Termine!A42,Termine!$B$11:B42,"Ja")=1,1,0))</f>
        <v>0</v>
      </c>
      <c r="F33">
        <f>IF(OR(Termine!A42="",Termine!C42&lt;&gt;"Ja"),0,IF(COUNTIFS(Termine!$A$11:A42,Termine!A42,Termine!$C$11:C42,"Ja")=1,1,0))</f>
        <v>0</v>
      </c>
    </row>
    <row r="34" spans="1:6">
      <c r="A34" s="1">
        <v>46143</v>
      </c>
      <c r="D34" s="18">
        <f>Termine!A43</f>
        <v>0</v>
      </c>
      <c r="E34">
        <f>IF(OR(Termine!A43="",Termine!B43&lt;&gt;"Ja"),0,IF(COUNTIFS(Termine!$A$11:A43,Termine!A43,Termine!$B$11:B43,"Ja")=1,1,0))</f>
        <v>0</v>
      </c>
      <c r="F34">
        <f>IF(OR(Termine!A43="",Termine!C43&lt;&gt;"Ja"),0,IF(COUNTIFS(Termine!$A$11:A43,Termine!A43,Termine!$C$11:C43,"Ja")=1,1,0))</f>
        <v>0</v>
      </c>
    </row>
    <row r="35" spans="1:6">
      <c r="A35" s="1">
        <v>46174</v>
      </c>
      <c r="D35" s="18">
        <f>Termine!A44</f>
        <v>0</v>
      </c>
      <c r="E35">
        <f>IF(OR(Termine!A44="",Termine!B44&lt;&gt;"Ja"),0,IF(COUNTIFS(Termine!$A$11:A44,Termine!A44,Termine!$B$11:B44,"Ja")=1,1,0))</f>
        <v>0</v>
      </c>
      <c r="F35">
        <f>IF(OR(Termine!A44="",Termine!C44&lt;&gt;"Ja"),0,IF(COUNTIFS(Termine!$A$11:A44,Termine!A44,Termine!$C$11:C44,"Ja")=1,1,0))</f>
        <v>0</v>
      </c>
    </row>
    <row r="36" spans="1:6">
      <c r="A36" s="1">
        <v>46204</v>
      </c>
      <c r="D36" s="18">
        <f>Termine!A45</f>
        <v>0</v>
      </c>
      <c r="E36">
        <f>IF(OR(Termine!A45="",Termine!B45&lt;&gt;"Ja"),0,IF(COUNTIFS(Termine!$A$11:A45,Termine!A45,Termine!$B$11:B45,"Ja")=1,1,0))</f>
        <v>0</v>
      </c>
      <c r="F36">
        <f>IF(OR(Termine!A45="",Termine!C45&lt;&gt;"Ja"),0,IF(COUNTIFS(Termine!$A$11:A45,Termine!A45,Termine!$C$11:C45,"Ja")=1,1,0))</f>
        <v>0</v>
      </c>
    </row>
    <row r="37" spans="1:6">
      <c r="A37" s="1">
        <v>46235</v>
      </c>
      <c r="D37" s="18">
        <f>Termine!A46</f>
        <v>0</v>
      </c>
      <c r="E37">
        <f>IF(OR(Termine!A46="",Termine!B46&lt;&gt;"Ja"),0,IF(COUNTIFS(Termine!$A$11:A46,Termine!A46,Termine!$B$11:B46,"Ja")=1,1,0))</f>
        <v>0</v>
      </c>
      <c r="F37">
        <f>IF(OR(Termine!A46="",Termine!C46&lt;&gt;"Ja"),0,IF(COUNTIFS(Termine!$A$11:A46,Termine!A46,Termine!$C$11:C46,"Ja")=1,1,0))</f>
        <v>0</v>
      </c>
    </row>
    <row r="38" spans="1:6">
      <c r="A38" s="1">
        <v>46266</v>
      </c>
      <c r="D38" s="18">
        <f>Termine!A47</f>
        <v>0</v>
      </c>
      <c r="E38">
        <f>IF(OR(Termine!A47="",Termine!B47&lt;&gt;"Ja"),0,IF(COUNTIFS(Termine!$A$11:A47,Termine!A47,Termine!$B$11:B47,"Ja")=1,1,0))</f>
        <v>0</v>
      </c>
      <c r="F38">
        <f>IF(OR(Termine!A47="",Termine!C47&lt;&gt;"Ja"),0,IF(COUNTIFS(Termine!$A$11:A47,Termine!A47,Termine!$C$11:C47,"Ja")=1,1,0))</f>
        <v>0</v>
      </c>
    </row>
    <row r="39" spans="1:6">
      <c r="D39" s="18">
        <f>Termine!A48</f>
        <v>0</v>
      </c>
      <c r="E39">
        <f>IF(OR(Termine!A48="",Termine!B48&lt;&gt;"Ja"),0,IF(COUNTIFS(Termine!$A$11:A48,Termine!A48,Termine!$B$11:B48,"Ja")=1,1,0))</f>
        <v>0</v>
      </c>
      <c r="F39">
        <f>IF(OR(Termine!A48="",Termine!C48&lt;&gt;"Ja"),0,IF(COUNTIFS(Termine!$A$11:A48,Termine!A48,Termine!$C$11:C48,"Ja")=1,1,0))</f>
        <v>0</v>
      </c>
    </row>
    <row r="40" spans="1:6">
      <c r="D40" s="18">
        <f>Termine!A49</f>
        <v>0</v>
      </c>
      <c r="E40">
        <f>IF(OR(Termine!A49="",Termine!B49&lt;&gt;"Ja"),0,IF(COUNTIFS(Termine!$A$11:A49,Termine!A49,Termine!$B$11:B49,"Ja")=1,1,0))</f>
        <v>0</v>
      </c>
      <c r="F40">
        <f>IF(OR(Termine!A49="",Termine!C49&lt;&gt;"Ja"),0,IF(COUNTIFS(Termine!$A$11:A49,Termine!A49,Termine!$C$11:C49,"Ja")=1,1,0))</f>
        <v>0</v>
      </c>
    </row>
    <row r="41" spans="1:6">
      <c r="D41" s="18">
        <f>Termine!A50</f>
        <v>0</v>
      </c>
      <c r="E41">
        <f>IF(OR(Termine!A50="",Termine!B50&lt;&gt;"Ja"),0,IF(COUNTIFS(Termine!$A$11:A50,Termine!A50,Termine!$B$11:B50,"Ja")=1,1,0))</f>
        <v>0</v>
      </c>
      <c r="F41">
        <f>IF(OR(Termine!A50="",Termine!C50&lt;&gt;"Ja"),0,IF(COUNTIFS(Termine!$A$11:A50,Termine!A50,Termine!$C$11:C50,"Ja")=1,1,0))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Termine</vt:lpstr>
      <vt:lpstr>Auswertung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Ingenieurbüro Dr. Gottschalch</dc:creator>
  <cp:lastModifiedBy>Klaus-Dieter Hüsemann</cp:lastModifiedBy>
  <dcterms:created xsi:type="dcterms:W3CDTF">2026-09-13T09:46:46Z</dcterms:created>
  <dcterms:modified xsi:type="dcterms:W3CDTF">2026-09-13T14:39:10Z</dcterms:modified>
</cp:coreProperties>
</file>